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cindy\Desktop\常用查询表单\"/>
    </mc:Choice>
  </mc:AlternateContent>
  <xr:revisionPtr revIDLastSave="0" documentId="13_ncr:1_{1C12A961-33CE-40D5-B07F-F96DAA6F4CC9}" xr6:coauthVersionLast="37" xr6:coauthVersionMax="37" xr10:uidLastSave="{00000000-0000-0000-0000-000000000000}"/>
  <bookViews>
    <workbookView xWindow="1890" yWindow="-15" windowWidth="10380" windowHeight="84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Sheet1!$J$4:$J$5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Sheet1!$H$16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J9" i="1"/>
  <c r="I11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5" i="1"/>
  <c r="G5" i="1" s="1"/>
  <c r="H5" i="1" s="1"/>
  <c r="C33" i="1"/>
  <c r="C32" i="1"/>
  <c r="C31" i="1"/>
  <c r="C30" i="1"/>
  <c r="A33" i="1"/>
  <c r="C26" i="1"/>
  <c r="G28" i="1" s="1"/>
  <c r="A31" i="1"/>
  <c r="A26" i="1"/>
  <c r="B26" i="1"/>
  <c r="J8" i="1"/>
  <c r="J6" i="1" l="1"/>
  <c r="G36" i="1"/>
  <c r="G26" i="1"/>
  <c r="H26" i="1" s="1"/>
  <c r="G32" i="1"/>
  <c r="H32" i="1" s="1"/>
  <c r="G27" i="1"/>
  <c r="H27" i="1" s="1"/>
  <c r="A46" i="1"/>
  <c r="G34" i="1"/>
  <c r="H34" i="1" s="1"/>
  <c r="G38" i="1"/>
  <c r="H38" i="1" s="1"/>
  <c r="G30" i="1"/>
  <c r="H30" i="1" s="1"/>
  <c r="G37" i="1"/>
  <c r="H37" i="1" s="1"/>
  <c r="G35" i="1"/>
  <c r="H35" i="1" s="1"/>
  <c r="G33" i="1"/>
  <c r="H33" i="1" s="1"/>
  <c r="G31" i="1"/>
  <c r="H31" i="1" s="1"/>
  <c r="G29" i="1"/>
  <c r="H29" i="1" s="1"/>
  <c r="I12" i="1"/>
  <c r="H16" i="1"/>
  <c r="J16" i="1" s="1"/>
  <c r="H36" i="1"/>
  <c r="H28" i="1"/>
</calcChain>
</file>

<file path=xl/sharedStrings.xml><?xml version="1.0" encoding="utf-8"?>
<sst xmlns="http://schemas.openxmlformats.org/spreadsheetml/2006/main" count="109" uniqueCount="74">
  <si>
    <t>Time</t>
  </si>
  <si>
    <t>Arc Height</t>
  </si>
  <si>
    <t>Calc. Y</t>
  </si>
  <si>
    <t>Residuals</t>
  </si>
  <si>
    <t>Res. Sqrd.</t>
  </si>
  <si>
    <t>Parameters</t>
  </si>
  <si>
    <t>Values</t>
  </si>
  <si>
    <t>a</t>
  </si>
  <si>
    <t>b</t>
  </si>
  <si>
    <t>Sat. Intensity =</t>
  </si>
  <si>
    <t>T        =</t>
  </si>
  <si>
    <t>STEP 1</t>
  </si>
  <si>
    <t>STEP 2</t>
  </si>
  <si>
    <t>select SOLVER, click on SOLVE,  press OK.</t>
  </si>
  <si>
    <t>RMS-R=</t>
  </si>
  <si>
    <t>The following are sets of Almen strip data corresponding to a wide range of peening conditions.</t>
  </si>
  <si>
    <t>Data set</t>
  </si>
  <si>
    <t>Arc height</t>
  </si>
  <si>
    <t>equivalent</t>
  </si>
  <si>
    <t>Intensity</t>
  </si>
  <si>
    <t>Sat. time</t>
  </si>
  <si>
    <t>Strip No.</t>
  </si>
  <si>
    <t>Values in brackets (in blue) are those derived by the SAE sub-committee.</t>
  </si>
  <si>
    <r>
      <t>6.41</t>
    </r>
    <r>
      <rPr>
        <b/>
        <sz val="10"/>
        <color indexed="12"/>
        <rFont val="Arial"/>
        <family val="2"/>
      </rPr>
      <t>(6.4)</t>
    </r>
  </si>
  <si>
    <r>
      <t>9.81</t>
    </r>
    <r>
      <rPr>
        <b/>
        <sz val="10"/>
        <color indexed="12"/>
        <rFont val="Arial"/>
        <family val="2"/>
      </rPr>
      <t>(9.8)</t>
    </r>
  </si>
  <si>
    <r>
      <t>4.75</t>
    </r>
    <r>
      <rPr>
        <b/>
        <sz val="10"/>
        <color indexed="12"/>
        <rFont val="Arial"/>
        <family val="2"/>
      </rPr>
      <t>(4.8)</t>
    </r>
  </si>
  <si>
    <r>
      <t>3.92</t>
    </r>
    <r>
      <rPr>
        <b/>
        <sz val="10"/>
        <color indexed="12"/>
        <rFont val="Arial"/>
        <family val="2"/>
      </rPr>
      <t>(4.12)</t>
    </r>
  </si>
  <si>
    <r>
      <t>3.94</t>
    </r>
    <r>
      <rPr>
        <b/>
        <sz val="10"/>
        <color indexed="12"/>
        <rFont val="Arial"/>
        <family val="2"/>
      </rPr>
      <t>(4.0)</t>
    </r>
  </si>
  <si>
    <r>
      <t>6.25</t>
    </r>
    <r>
      <rPr>
        <b/>
        <sz val="10"/>
        <color indexed="12"/>
        <rFont val="Arial"/>
        <family val="2"/>
      </rPr>
      <t>(6.3)</t>
    </r>
  </si>
  <si>
    <r>
      <t>5.48</t>
    </r>
    <r>
      <rPr>
        <b/>
        <sz val="10"/>
        <color indexed="12"/>
        <rFont val="Arial"/>
        <family val="2"/>
      </rPr>
      <t>(6.5)</t>
    </r>
  </si>
  <si>
    <r>
      <t>2.76</t>
    </r>
    <r>
      <rPr>
        <b/>
        <sz val="10"/>
        <color indexed="12"/>
        <rFont val="Arial"/>
        <family val="2"/>
      </rPr>
      <t>(2.8)</t>
    </r>
  </si>
  <si>
    <r>
      <t>8.01</t>
    </r>
    <r>
      <rPr>
        <b/>
        <sz val="10"/>
        <color indexed="12"/>
        <rFont val="Arial"/>
        <family val="2"/>
      </rPr>
      <t>(8.0)</t>
    </r>
  </si>
  <si>
    <r>
      <t>9.58</t>
    </r>
    <r>
      <rPr>
        <b/>
        <sz val="10"/>
        <color indexed="12"/>
        <rFont val="Arial"/>
        <family val="2"/>
      </rPr>
      <t>(9.3)</t>
    </r>
  </si>
  <si>
    <r>
      <t>5.38</t>
    </r>
    <r>
      <rPr>
        <b/>
        <sz val="10"/>
        <color indexed="12"/>
        <rFont val="Arial"/>
        <family val="2"/>
      </rPr>
      <t>(5.65)</t>
    </r>
  </si>
  <si>
    <r>
      <t>0.43</t>
    </r>
    <r>
      <rPr>
        <b/>
        <sz val="10"/>
        <color indexed="12"/>
        <rFont val="Arial"/>
        <family val="2"/>
      </rPr>
      <t>(0.43)</t>
    </r>
  </si>
  <si>
    <r>
      <t>4.83</t>
    </r>
    <r>
      <rPr>
        <b/>
        <sz val="10"/>
        <color indexed="12"/>
        <rFont val="Arial"/>
        <family val="2"/>
      </rPr>
      <t>(4.8)</t>
    </r>
  </si>
  <si>
    <r>
      <t>1.81</t>
    </r>
    <r>
      <rPr>
        <b/>
        <sz val="10"/>
        <color indexed="12"/>
        <rFont val="Arial"/>
        <family val="2"/>
      </rPr>
      <t>(1.87)</t>
    </r>
  </si>
  <si>
    <r>
      <t>13.77</t>
    </r>
    <r>
      <rPr>
        <b/>
        <sz val="10"/>
        <color indexed="12"/>
        <rFont val="Arial"/>
        <family val="2"/>
      </rPr>
      <t>(13.7)</t>
    </r>
  </si>
  <si>
    <r>
      <t>0.55</t>
    </r>
    <r>
      <rPr>
        <b/>
        <sz val="10"/>
        <color indexed="12"/>
        <rFont val="Arial"/>
        <family val="2"/>
      </rPr>
      <t>(0.66)</t>
    </r>
  </si>
  <si>
    <r>
      <t>6.57</t>
    </r>
    <r>
      <rPr>
        <b/>
        <sz val="10"/>
        <color indexed="12"/>
        <rFont val="Arial"/>
        <family val="2"/>
      </rPr>
      <t>(6.6)</t>
    </r>
  </si>
  <si>
    <r>
      <t>4.73</t>
    </r>
    <r>
      <rPr>
        <b/>
        <sz val="10"/>
        <color indexed="12"/>
        <rFont val="Arial"/>
        <family val="2"/>
      </rPr>
      <t>(4.82)</t>
    </r>
  </si>
  <si>
    <r>
      <t>5.49</t>
    </r>
    <r>
      <rPr>
        <b/>
        <sz val="10"/>
        <color indexed="12"/>
        <rFont val="Arial"/>
        <family val="2"/>
      </rPr>
      <t>(5.4)</t>
    </r>
  </si>
  <si>
    <r>
      <t>0.46</t>
    </r>
    <r>
      <rPr>
        <b/>
        <sz val="10"/>
        <color indexed="12"/>
        <rFont val="Arial"/>
        <family val="2"/>
      </rPr>
      <t>(0.47)</t>
    </r>
  </si>
  <si>
    <t>SUM =</t>
  </si>
  <si>
    <t>Max. x</t>
  </si>
  <si>
    <t>x</t>
  </si>
  <si>
    <t>y</t>
  </si>
  <si>
    <t>Fract. x</t>
  </si>
  <si>
    <t>STEP 3</t>
  </si>
  <si>
    <t>Intensity, Saturation time and Residuals. These should be the same as those shown in green by each set.</t>
  </si>
  <si>
    <t>The values given as "Residuals" are the SUM values from Sheet 1.</t>
  </si>
  <si>
    <t>STEP 4</t>
  </si>
  <si>
    <t>Enter required Lower and Upper specification values in</t>
  </si>
  <si>
    <t>red frame above - if you wish to, otherwise delete previous values.</t>
  </si>
  <si>
    <t>Pre-bow</t>
  </si>
  <si>
    <t>Corrected</t>
  </si>
  <si>
    <t>Height</t>
  </si>
  <si>
    <t>Lower Spec.=</t>
  </si>
  <si>
    <t>Upper Spec.=</t>
  </si>
  <si>
    <t>SATURATION CURVE SOLVER, PROGRAM SCS1</t>
  </si>
  <si>
    <t>TEST DATA FOR  PROGRAM SCS1, STANDARD, EXP2P v06</t>
  </si>
  <si>
    <r>
      <t xml:space="preserve">If  </t>
    </r>
    <r>
      <rPr>
        <b/>
        <sz val="9"/>
        <color indexed="10"/>
        <rFont val="Arial"/>
        <family val="2"/>
      </rPr>
      <t>WARNING</t>
    </r>
    <r>
      <rPr>
        <sz val="9"/>
        <rFont val="Arial"/>
        <family val="2"/>
      </rPr>
      <t xml:space="preserve"> or </t>
    </r>
    <r>
      <rPr>
        <b/>
        <sz val="9"/>
        <color indexed="10"/>
        <rFont val="Arial"/>
        <family val="2"/>
      </rPr>
      <t>ERROR</t>
    </r>
    <r>
      <rPr>
        <sz val="9"/>
        <rFont val="Arial"/>
        <family val="2"/>
      </rPr>
      <t xml:space="preserve"> appear </t>
    </r>
  </si>
  <si>
    <t>above, read note below graph.</t>
  </si>
  <si>
    <t xml:space="preserve">NOTE: "ERROR" signifies that the longest strip peening time is less than 2T. </t>
  </si>
  <si>
    <r>
      <t xml:space="preserve">            </t>
    </r>
    <r>
      <rPr>
        <b/>
        <sz val="9"/>
        <color indexed="10"/>
        <rFont val="Arial"/>
        <family val="2"/>
      </rPr>
      <t>"WARNING" signifies that the shortest strip peening time is greater than T.</t>
    </r>
  </si>
  <si>
    <t>Enter data values within blue frame after deleting previous values.</t>
  </si>
  <si>
    <t>Arc heights to be in thousandths of an inch or micrometers.</t>
  </si>
  <si>
    <t>Start value for a=</t>
  </si>
  <si>
    <r>
      <t xml:space="preserve">Enter largest CORRECTED arc height as a start value for "a" in </t>
    </r>
    <r>
      <rPr>
        <b/>
        <sz val="10"/>
        <color indexed="10"/>
        <rFont val="Arial"/>
        <family val="2"/>
      </rPr>
      <t>J4 (required value appears in J6).</t>
    </r>
    <r>
      <rPr>
        <b/>
        <sz val="9"/>
        <color indexed="10"/>
        <rFont val="Arial"/>
        <family val="2"/>
      </rPr>
      <t xml:space="preserve"> </t>
    </r>
  </si>
  <si>
    <t>For test/validation purposes: first make sure blue data area of Sheet I is completely empty, then select</t>
  </si>
  <si>
    <t xml:space="preserve">one set of data at a time, copy to clipboard and then return to Sheet 1. </t>
  </si>
  <si>
    <t>Paste the chosen set of data in the empty blue data area. Then carry out instructions to determine the</t>
  </si>
  <si>
    <t>EXP2P STANDARD vers.09</t>
  </si>
  <si>
    <r>
      <t xml:space="preserve">Select box containing Sum of Residuals squared, </t>
    </r>
    <r>
      <rPr>
        <b/>
        <sz val="10"/>
        <color indexed="12"/>
        <rFont val="Arial"/>
        <family val="2"/>
      </rPr>
      <t>H16</t>
    </r>
    <r>
      <rPr>
        <b/>
        <sz val="9"/>
        <color indexed="12"/>
        <rFont val="Arial"/>
        <family val="2"/>
      </rPr>
      <t>, click Data (on Excel toolbar),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</si>
</sst>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"/>
    <numFmt numFmtId="177" formatCode="0.000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/>
      <top/>
      <bottom style="thick">
        <color indexed="12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2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ck">
        <color indexed="10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2" borderId="2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9" xfId="0" applyFont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1" fillId="2" borderId="1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7" fontId="1" fillId="2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9" fillId="0" borderId="2" xfId="0" applyFont="1" applyBorder="1" applyAlignment="1"/>
    <xf numFmtId="0" fontId="14" fillId="0" borderId="1" xfId="0" applyFont="1" applyBorder="1" applyAlignment="1">
      <alignment horizontal="center"/>
    </xf>
    <xf numFmtId="14" fontId="15" fillId="0" borderId="0" xfId="0" applyNumberFormat="1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1946845220147"/>
          <c:y val="0.15217413739063421"/>
          <c:w val="0.6546135659711757"/>
          <c:h val="0.66425218702260858"/>
        </c:manualLayout>
      </c:layout>
      <c:scatterChart>
        <c:scatterStyle val="lineMarker"/>
        <c:varyColors val="0"/>
        <c:ser>
          <c:idx val="0"/>
          <c:order val="0"/>
          <c:tx>
            <c:v>Corrected Gage Data Points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Sheet1!$B$5:$B$14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Sheet1!$E$5:$E$14</c:f>
              <c:numCache>
                <c:formatCode>General</c:formatCode>
                <c:ptCount val="5"/>
                <c:pt idx="0">
                  <c:v>0</c:v>
                </c:pt>
                <c:pt idx="1">
                  <c:v>0.15</c:v>
                </c:pt>
                <c:pt idx="2">
                  <c:v>0.19400000000000001</c:v>
                </c:pt>
                <c:pt idx="3">
                  <c:v>0.22800000000000001</c:v>
                </c:pt>
                <c:pt idx="4">
                  <c:v>0.23799999999999999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DC-42C0-A6EC-4A2CDE2DEFB4}"/>
            </c:ext>
          </c:extLst>
        </c:ser>
        <c:ser>
          <c:idx val="2"/>
          <c:order val="1"/>
          <c:tx>
            <c:v>Fitted Curve Points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Sheet1!$B$5:$B$11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Sheet1!$F$5:$F$11</c:f>
              <c:numCache>
                <c:formatCode>General</c:formatCode>
                <c:ptCount val="5"/>
                <c:pt idx="0">
                  <c:v>0</c:v>
                </c:pt>
                <c:pt idx="1">
                  <c:v>0.14492275675268954</c:v>
                </c:pt>
                <c:pt idx="2">
                  <c:v>0.20026434221010786</c:v>
                </c:pt>
                <c:pt idx="3">
                  <c:v>0.22946775780125819</c:v>
                </c:pt>
                <c:pt idx="4">
                  <c:v>0.23434732960265248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DC-42C0-A6EC-4A2CDE2DEFB4}"/>
            </c:ext>
          </c:extLst>
        </c:ser>
        <c:ser>
          <c:idx val="1"/>
          <c:order val="2"/>
          <c:tx>
            <c:v>Almen Saturation Point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Sheet1!$J$9</c:f>
              <c:numCache>
                <c:formatCode>0.00</c:formatCode>
                <c:ptCount val="1"/>
                <c:pt idx="0">
                  <c:v>9.5691566667704304</c:v>
                </c:pt>
              </c:numCache>
            </c:numRef>
          </c:xVal>
          <c:yVal>
            <c:numRef>
              <c:f>Sheet1!$J$8</c:f>
              <c:numCache>
                <c:formatCode>0.00</c:formatCode>
                <c:ptCount val="1"/>
                <c:pt idx="0">
                  <c:v>0.21100801216379172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DC-42C0-A6EC-4A2CDE2DEFB4}"/>
            </c:ext>
          </c:extLst>
        </c:ser>
        <c:ser>
          <c:idx val="3"/>
          <c:order val="3"/>
          <c:tx>
            <c:v>Fitted Curve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Sheet1!$G$26:$G$38</c:f>
              <c:numCache>
                <c:formatCode>General</c:formatCode>
                <c:ptCount val="13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3.2</c:v>
                </c:pt>
                <c:pt idx="4">
                  <c:v>6.4</c:v>
                </c:pt>
                <c:pt idx="5">
                  <c:v>9.6</c:v>
                </c:pt>
                <c:pt idx="6">
                  <c:v>12.8</c:v>
                </c:pt>
                <c:pt idx="7">
                  <c:v>16</c:v>
                </c:pt>
                <c:pt idx="8">
                  <c:v>19.2</c:v>
                </c:pt>
                <c:pt idx="9">
                  <c:v>22.4</c:v>
                </c:pt>
                <c:pt idx="10">
                  <c:v>25.6</c:v>
                </c:pt>
                <c:pt idx="11">
                  <c:v>28.8</c:v>
                </c:pt>
                <c:pt idx="12">
                  <c:v>32</c:v>
                </c:pt>
              </c:numCache>
            </c:numRef>
          </c:xVal>
          <c:yVal>
            <c:numRef>
              <c:f>Sheet1!$H$26:$H$38</c:f>
              <c:numCache>
                <c:formatCode>General</c:formatCode>
                <c:ptCount val="13"/>
                <c:pt idx="0">
                  <c:v>0</c:v>
                </c:pt>
                <c:pt idx="1">
                  <c:v>4.1060930935761839E-2</c:v>
                </c:pt>
                <c:pt idx="2">
                  <c:v>7.4930665533432E-2</c:v>
                </c:pt>
                <c:pt idx="3">
                  <c:v>0.12591368982927764</c:v>
                </c:pt>
                <c:pt idx="4">
                  <c:v>0.18420515332003493</c:v>
                </c:pt>
                <c:pt idx="5">
                  <c:v>0.21119105708078867</c:v>
                </c:pt>
                <c:pt idx="6">
                  <c:v>0.22368412138513805</c:v>
                </c:pt>
                <c:pt idx="7">
                  <c:v>0.22946775780125819</c:v>
                </c:pt>
                <c:pt idx="8">
                  <c:v>0.23214527945479083</c:v>
                </c:pt>
                <c:pt idx="9">
                  <c:v>0.23338483216684483</c:v>
                </c:pt>
                <c:pt idx="10">
                  <c:v>0.23395868034616141</c:v>
                </c:pt>
                <c:pt idx="11">
                  <c:v>0.23422434208825813</c:v>
                </c:pt>
                <c:pt idx="12">
                  <c:v>0.23434732960265248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DC-42C0-A6EC-4A2CDE2DEFB4}"/>
            </c:ext>
          </c:extLst>
        </c:ser>
        <c:ser>
          <c:idx val="4"/>
          <c:order val="4"/>
          <c:tx>
            <c:v>Specification values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Sheet1!$A$30:$A$31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Sheet1!$C$30:$C$31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DC-42C0-A6EC-4A2CDE2DEFB4}"/>
            </c:ext>
          </c:extLst>
        </c:ser>
        <c:ser>
          <c:idx val="5"/>
          <c:order val="5"/>
          <c:tx>
            <c:v>secline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Sheet1!$A$32:$A$33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Sheet1!$C$32:$C$33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DC-42C0-A6EC-4A2CDE2DE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35424"/>
        <c:axId val="80877440"/>
      </c:scatterChart>
      <c:valAx>
        <c:axId val="12533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Peening time</a:t>
                </a:r>
              </a:p>
            </c:rich>
          </c:tx>
          <c:layout>
            <c:manualLayout>
              <c:xMode val="edge"/>
              <c:yMode val="edge"/>
              <c:x val="0.35910229904704577"/>
              <c:y val="0.89855204935421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0877440"/>
        <c:crosses val="autoZero"/>
        <c:crossBetween val="midCat"/>
        <c:majorUnit val="2"/>
      </c:valAx>
      <c:valAx>
        <c:axId val="80877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Arc height</a:t>
                </a:r>
              </a:p>
            </c:rich>
          </c:tx>
          <c:layout>
            <c:manualLayout>
              <c:xMode val="edge"/>
              <c:yMode val="edge"/>
              <c:x val="3.1172074570056017E-2"/>
              <c:y val="0.359903912241341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25335424"/>
        <c:crosses val="autoZero"/>
        <c:crossBetween val="midCat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052381109661929"/>
          <c:y val="4.5893787467016806E-2"/>
          <c:w val="0.19077309636874237"/>
          <c:h val="0.86715103687678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>
      <c:oddFooter>&amp;LD.Kirk
25th November 2006
SCS1</c:oddFooter>
    </c:headerFooter>
    <c:pageMargins b="1" l="0.75000000000000122" r="0.75000000000000122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3818185246871"/>
          <c:y val="0.15180754149001979"/>
          <c:w val="0.64000129310606213"/>
          <c:h val="0.66506161033723055"/>
        </c:manualLayout>
      </c:layout>
      <c:scatterChart>
        <c:scatterStyle val="lineMarker"/>
        <c:varyColors val="0"/>
        <c:ser>
          <c:idx val="0"/>
          <c:order val="0"/>
          <c:tx>
            <c:v>Corrected Gage Data Points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Sheet1!$B$5:$B$11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Sheet1!$C$5:$C$11</c:f>
              <c:numCache>
                <c:formatCode>General</c:formatCode>
                <c:ptCount val="5"/>
                <c:pt idx="0">
                  <c:v>0</c:v>
                </c:pt>
                <c:pt idx="1">
                  <c:v>0.15</c:v>
                </c:pt>
                <c:pt idx="2">
                  <c:v>0.19400000000000001</c:v>
                </c:pt>
                <c:pt idx="3">
                  <c:v>0.22800000000000001</c:v>
                </c:pt>
                <c:pt idx="4">
                  <c:v>0.23799999999999999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30-4711-AF02-08DB4CF2F533}"/>
            </c:ext>
          </c:extLst>
        </c:ser>
        <c:ser>
          <c:idx val="2"/>
          <c:order val="1"/>
          <c:tx>
            <c:v>Fitted Curve Points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Sheet1!$B$5:$B$11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xVal>
          <c:yVal>
            <c:numRef>
              <c:f>Sheet1!$F$5:$F$11</c:f>
              <c:numCache>
                <c:formatCode>General</c:formatCode>
                <c:ptCount val="5"/>
                <c:pt idx="0">
                  <c:v>0</c:v>
                </c:pt>
                <c:pt idx="1">
                  <c:v>0.14492275675268954</c:v>
                </c:pt>
                <c:pt idx="2">
                  <c:v>0.20026434221010786</c:v>
                </c:pt>
                <c:pt idx="3">
                  <c:v>0.22946775780125819</c:v>
                </c:pt>
                <c:pt idx="4">
                  <c:v>0.23434732960265248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30-4711-AF02-08DB4CF2F533}"/>
            </c:ext>
          </c:extLst>
        </c:ser>
        <c:ser>
          <c:idx val="1"/>
          <c:order val="2"/>
          <c:tx>
            <c:v>Almen Saturation Point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Sheet1!$J$9</c:f>
              <c:numCache>
                <c:formatCode>0.00</c:formatCode>
                <c:ptCount val="1"/>
                <c:pt idx="0">
                  <c:v>9.5691566667704304</c:v>
                </c:pt>
              </c:numCache>
            </c:numRef>
          </c:xVal>
          <c:yVal>
            <c:numRef>
              <c:f>Sheet1!$J$8</c:f>
              <c:numCache>
                <c:formatCode>0.00</c:formatCode>
                <c:ptCount val="1"/>
                <c:pt idx="0">
                  <c:v>0.21100801216379172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30-4711-AF02-08DB4CF2F533}"/>
            </c:ext>
          </c:extLst>
        </c:ser>
        <c:ser>
          <c:idx val="3"/>
          <c:order val="3"/>
          <c:tx>
            <c:v>Fitted Curve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Sheet1!$G$26:$G$38</c:f>
              <c:numCache>
                <c:formatCode>General</c:formatCode>
                <c:ptCount val="13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3.2</c:v>
                </c:pt>
                <c:pt idx="4">
                  <c:v>6.4</c:v>
                </c:pt>
                <c:pt idx="5">
                  <c:v>9.6</c:v>
                </c:pt>
                <c:pt idx="6">
                  <c:v>12.8</c:v>
                </c:pt>
                <c:pt idx="7">
                  <c:v>16</c:v>
                </c:pt>
                <c:pt idx="8">
                  <c:v>19.2</c:v>
                </c:pt>
                <c:pt idx="9">
                  <c:v>22.4</c:v>
                </c:pt>
                <c:pt idx="10">
                  <c:v>25.6</c:v>
                </c:pt>
                <c:pt idx="11">
                  <c:v>28.8</c:v>
                </c:pt>
                <c:pt idx="12">
                  <c:v>32</c:v>
                </c:pt>
              </c:numCache>
            </c:numRef>
          </c:xVal>
          <c:yVal>
            <c:numRef>
              <c:f>Sheet1!$H$26:$H$38</c:f>
              <c:numCache>
                <c:formatCode>General</c:formatCode>
                <c:ptCount val="13"/>
                <c:pt idx="0">
                  <c:v>0</c:v>
                </c:pt>
                <c:pt idx="1">
                  <c:v>4.1060930935761839E-2</c:v>
                </c:pt>
                <c:pt idx="2">
                  <c:v>7.4930665533432E-2</c:v>
                </c:pt>
                <c:pt idx="3">
                  <c:v>0.12591368982927764</c:v>
                </c:pt>
                <c:pt idx="4">
                  <c:v>0.18420515332003493</c:v>
                </c:pt>
                <c:pt idx="5">
                  <c:v>0.21119105708078867</c:v>
                </c:pt>
                <c:pt idx="6">
                  <c:v>0.22368412138513805</c:v>
                </c:pt>
                <c:pt idx="7">
                  <c:v>0.22946775780125819</c:v>
                </c:pt>
                <c:pt idx="8">
                  <c:v>0.23214527945479083</c:v>
                </c:pt>
                <c:pt idx="9">
                  <c:v>0.23338483216684483</c:v>
                </c:pt>
                <c:pt idx="10">
                  <c:v>0.23395868034616141</c:v>
                </c:pt>
                <c:pt idx="11">
                  <c:v>0.23422434208825813</c:v>
                </c:pt>
                <c:pt idx="12">
                  <c:v>0.23434732960265248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30-4711-AF02-08DB4CF2F533}"/>
            </c:ext>
          </c:extLst>
        </c:ser>
        <c:ser>
          <c:idx val="4"/>
          <c:order val="4"/>
          <c:tx>
            <c:v>Specification values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Sheet1!$A$30:$A$31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Sheet1!$C$30:$C$31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30-4711-AF02-08DB4CF2F533}"/>
            </c:ext>
          </c:extLst>
        </c:ser>
        <c:ser>
          <c:idx val="5"/>
          <c:order val="5"/>
          <c:tx>
            <c:v>secline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Sheet1!$A$32:$A$33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Sheet1!$C$32:$C$33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30-4711-AF02-08DB4CF2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55872"/>
        <c:axId val="82662144"/>
      </c:scatterChart>
      <c:valAx>
        <c:axId val="8265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Peening time</a:t>
                </a:r>
              </a:p>
            </c:rich>
          </c:tx>
          <c:layout>
            <c:manualLayout>
              <c:xMode val="edge"/>
              <c:yMode val="edge"/>
              <c:x val="0.3558627879770786"/>
              <c:y val="0.89879703136154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2662144"/>
        <c:crosses val="autoZero"/>
        <c:crossBetween val="midCat"/>
        <c:majorUnit val="2"/>
      </c:valAx>
      <c:valAx>
        <c:axId val="82662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Arc height</a:t>
                </a:r>
              </a:p>
            </c:rich>
          </c:tx>
          <c:layout>
            <c:manualLayout>
              <c:xMode val="edge"/>
              <c:yMode val="edge"/>
              <c:x val="3.4482828292352427E-2"/>
              <c:y val="0.36144652735719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2655872"/>
        <c:crosses val="autoZero"/>
        <c:crossBetween val="midCat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7793260627547312"/>
          <c:y val="4.3373583282862796E-2"/>
          <c:w val="0.21103490914919718"/>
          <c:h val="0.8650620221415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22" r="0.7500000000000012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9</xdr:col>
      <xdr:colOff>883920</xdr:colOff>
      <xdr:row>42</xdr:row>
      <xdr:rowOff>137160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388620</xdr:colOff>
      <xdr:row>24</xdr:row>
      <xdr:rowOff>114300</xdr:rowOff>
    </xdr:from>
    <xdr:ext cx="3459480" cy="446404"/>
    <xdr:sp macro="" textlink="Sheet1!$A$4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4395" y="3581400"/>
          <a:ext cx="3459480" cy="446404"/>
        </a:xfrm>
        <a:prstGeom prst="rect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E534DE0E-C566-4D62-A57F-FFB0D925AD60}" type="TxLink">
            <a:rPr lang="en-GB" sz="1200" b="1">
              <a:ln>
                <a:solidFill>
                  <a:schemeClr val="tx1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itchFamily="34" charset="0"/>
              <a:cs typeface="Arial" pitchFamily="34" charset="0"/>
            </a:rPr>
            <a:pPr/>
            <a:t>Saturation Intensity = 0.21, T = 9.57, 2T = 19.14</a:t>
          </a:fld>
          <a:endParaRPr lang="en-GB" sz="1200" b="1">
            <a:ln>
              <a:solidFill>
                <a:schemeClr val="tx1"/>
              </a:solidFill>
            </a:ln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0.12469</cdr:x>
      <cdr:y>0.02657</cdr:y>
    </cdr:from>
    <cdr:to>
      <cdr:x>0.72569</cdr:x>
      <cdr:y>0.12319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0" y="83820"/>
          <a:ext cx="367284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15240</xdr:rowOff>
    </xdr:from>
    <xdr:to>
      <xdr:col>9</xdr:col>
      <xdr:colOff>38100</xdr:colOff>
      <xdr:row>25</xdr:row>
      <xdr:rowOff>160020</xdr:rowOff>
    </xdr:to>
    <xdr:graphicFrame macro="">
      <xdr:nvGraphicFramePr>
        <xdr:cNvPr id="2051" name="Chart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22860</xdr:colOff>
      <xdr:row>7</xdr:row>
      <xdr:rowOff>121920</xdr:rowOff>
    </xdr:from>
    <xdr:ext cx="3581400" cy="269369"/>
    <xdr:sp macro="" textlink="Sheet1!$A$46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2460" y="1295400"/>
          <a:ext cx="3581400" cy="26936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B2978FB5-754F-4D70-AE2F-003E41FF7343}" type="TxLink">
            <a:rPr lang="en-GB" sz="1200" b="1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itchFamily="34" charset="0"/>
              <a:cs typeface="Arial" pitchFamily="34" charset="0"/>
            </a:rPr>
            <a:pPr/>
            <a:t>Saturation Intensity = 0.21, T = 9.57, 2T = 19.14</a:t>
          </a:fld>
          <a:endParaRPr lang="en-GB" sz="1200" b="1">
            <a:ln>
              <a:solidFill>
                <a:sysClr val="windowText" lastClr="000000"/>
              </a:solidFill>
            </a:ln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9" workbookViewId="0">
      <selection activeCell="M19" sqref="M19"/>
    </sheetView>
  </sheetViews>
  <sheetFormatPr defaultColWidth="9.140625" defaultRowHeight="12.75" x14ac:dyDescent="0.2"/>
  <cols>
    <col min="1" max="1" width="7.28515625" style="19" customWidth="1"/>
    <col min="2" max="2" width="6.140625" style="5" customWidth="1"/>
    <col min="3" max="3" width="8.7109375" style="5" customWidth="1"/>
    <col min="4" max="4" width="7.5703125" style="5" customWidth="1"/>
    <col min="5" max="5" width="8.42578125" style="5" customWidth="1"/>
    <col min="6" max="6" width="7.28515625" style="5" bestFit="1" customWidth="1"/>
    <col min="7" max="7" width="8.5703125" style="5" customWidth="1"/>
    <col min="8" max="8" width="8.28515625" style="20" customWidth="1"/>
    <col min="9" max="9" width="13.85546875" style="5" customWidth="1"/>
    <col min="10" max="10" width="13.28515625" style="5" customWidth="1"/>
    <col min="11" max="11" width="42.28515625" style="19" hidden="1" customWidth="1"/>
    <col min="12" max="14" width="9" style="19" customWidth="1"/>
    <col min="15" max="16384" width="9.140625" style="19"/>
  </cols>
  <sheetData>
    <row r="1" spans="1:14" s="3" customFormat="1" ht="18" x14ac:dyDescent="0.25">
      <c r="A1" s="61" t="s">
        <v>59</v>
      </c>
      <c r="B1" s="62"/>
      <c r="C1" s="62"/>
      <c r="D1" s="62"/>
      <c r="E1" s="62"/>
      <c r="F1" s="62"/>
      <c r="G1" s="62"/>
      <c r="H1" s="62"/>
      <c r="I1" s="62"/>
      <c r="J1" s="62"/>
    </row>
    <row r="2" spans="1:14" ht="15.75" x14ac:dyDescent="0.25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</row>
    <row r="3" spans="1:14" ht="13.5" thickBot="1" x14ac:dyDescent="0.25">
      <c r="A3" s="23" t="s">
        <v>21</v>
      </c>
      <c r="B3" s="24" t="s">
        <v>0</v>
      </c>
      <c r="C3" s="24" t="s">
        <v>1</v>
      </c>
      <c r="D3" s="24" t="s">
        <v>54</v>
      </c>
      <c r="E3" s="24" t="s">
        <v>55</v>
      </c>
      <c r="F3" s="24" t="s">
        <v>2</v>
      </c>
      <c r="G3" s="24" t="s">
        <v>3</v>
      </c>
      <c r="H3" s="25" t="s">
        <v>4</v>
      </c>
      <c r="I3" s="24" t="s">
        <v>5</v>
      </c>
      <c r="J3" s="2" t="s">
        <v>6</v>
      </c>
    </row>
    <row r="4" spans="1:14" ht="14.25" thickTop="1" thickBot="1" x14ac:dyDescent="0.25">
      <c r="A4" s="26"/>
      <c r="D4" s="24"/>
      <c r="E4" s="24" t="s">
        <v>56</v>
      </c>
      <c r="F4" s="27"/>
      <c r="G4" s="27"/>
      <c r="H4" s="28"/>
      <c r="I4" s="29" t="s">
        <v>7</v>
      </c>
      <c r="J4" s="7">
        <v>0.23445334684865746</v>
      </c>
      <c r="L4" s="4"/>
      <c r="M4" s="4"/>
    </row>
    <row r="5" spans="1:14" ht="14.25" thickTop="1" thickBot="1" x14ac:dyDescent="0.25">
      <c r="A5" s="26"/>
      <c r="B5" s="24">
        <v>0</v>
      </c>
      <c r="C5" s="24">
        <v>0</v>
      </c>
      <c r="D5" s="2">
        <v>0</v>
      </c>
      <c r="E5" s="2">
        <f>C$5-D$5</f>
        <v>0</v>
      </c>
      <c r="F5" s="27">
        <f t="shared" ref="F5:F14" si="0">J$4*(1-EXP(-J$5*B5))</f>
        <v>0</v>
      </c>
      <c r="G5" s="27">
        <f>F5-(C5-D5)</f>
        <v>0</v>
      </c>
      <c r="H5" s="27">
        <f t="shared" ref="H5:H14" si="1">G5*G5</f>
        <v>0</v>
      </c>
      <c r="I5" s="29" t="s">
        <v>8</v>
      </c>
      <c r="J5" s="7">
        <v>0.24066906627177811</v>
      </c>
      <c r="L5" s="4"/>
      <c r="M5" s="4"/>
    </row>
    <row r="6" spans="1:14" ht="16.5" thickTop="1" thickBot="1" x14ac:dyDescent="0.3">
      <c r="A6" s="27">
        <v>1</v>
      </c>
      <c r="B6" s="10">
        <v>4</v>
      </c>
      <c r="C6" s="11">
        <v>0.15</v>
      </c>
      <c r="D6" s="40"/>
      <c r="E6" s="2">
        <f>C$6-D$6</f>
        <v>0.15</v>
      </c>
      <c r="F6" s="27">
        <f t="shared" si="0"/>
        <v>0.14492275675268954</v>
      </c>
      <c r="G6" s="27">
        <f t="shared" ref="G6:G14" si="2">F6-(C6-D6)</f>
        <v>-5.077243247310459E-3</v>
      </c>
      <c r="H6" s="27">
        <f t="shared" si="1"/>
        <v>2.5778398992359655E-5</v>
      </c>
      <c r="I6" s="58" t="s">
        <v>67</v>
      </c>
      <c r="J6" s="59">
        <f>MAX(E5:E14)</f>
        <v>0.23799999999999999</v>
      </c>
      <c r="L6" s="4"/>
      <c r="M6" s="4"/>
    </row>
    <row r="7" spans="1:14" ht="14.25" thickTop="1" thickBot="1" x14ac:dyDescent="0.25">
      <c r="A7" s="27">
        <v>2</v>
      </c>
      <c r="B7" s="14">
        <v>8</v>
      </c>
      <c r="C7" s="15">
        <v>0.19400000000000001</v>
      </c>
      <c r="D7" s="43"/>
      <c r="E7" s="2">
        <f>C$7-D$7</f>
        <v>0.19400000000000001</v>
      </c>
      <c r="F7" s="27">
        <f t="shared" si="0"/>
        <v>0.20026434221010786</v>
      </c>
      <c r="G7" s="27">
        <f t="shared" si="2"/>
        <v>6.2643422101078539E-3</v>
      </c>
      <c r="H7" s="27">
        <f t="shared" si="1"/>
        <v>3.9241983325338953E-5</v>
      </c>
      <c r="K7" s="53"/>
    </row>
    <row r="8" spans="1:14" ht="14.25" thickTop="1" thickBot="1" x14ac:dyDescent="0.25">
      <c r="A8" s="27">
        <v>3</v>
      </c>
      <c r="B8" s="14">
        <v>16</v>
      </c>
      <c r="C8" s="15">
        <v>0.22800000000000001</v>
      </c>
      <c r="D8" s="43"/>
      <c r="E8" s="2">
        <f>C$8-D$8</f>
        <v>0.22800000000000001</v>
      </c>
      <c r="F8" s="27">
        <f t="shared" si="0"/>
        <v>0.22946775780125819</v>
      </c>
      <c r="G8" s="27">
        <f t="shared" si="2"/>
        <v>1.4677578012581849E-3</v>
      </c>
      <c r="H8" s="27">
        <f t="shared" si="1"/>
        <v>2.1543129631542612E-6</v>
      </c>
      <c r="I8" s="8" t="s">
        <v>9</v>
      </c>
      <c r="J8" s="7">
        <f>J4*0.9</f>
        <v>0.21100801216379172</v>
      </c>
      <c r="K8" s="54"/>
    </row>
    <row r="9" spans="1:14" ht="14.25" thickTop="1" thickBot="1" x14ac:dyDescent="0.25">
      <c r="A9" s="27">
        <v>4</v>
      </c>
      <c r="B9" s="16">
        <v>32</v>
      </c>
      <c r="C9" s="17">
        <v>0.23799999999999999</v>
      </c>
      <c r="D9" s="43"/>
      <c r="E9" s="2">
        <f>C$9-D$9</f>
        <v>0.23799999999999999</v>
      </c>
      <c r="F9" s="27">
        <f t="shared" si="0"/>
        <v>0.23434732960265248</v>
      </c>
      <c r="G9" s="27">
        <f t="shared" si="2"/>
        <v>-3.6526703973475128E-3</v>
      </c>
      <c r="H9" s="27">
        <f t="shared" si="1"/>
        <v>1.3342001031658837E-5</v>
      </c>
      <c r="I9" s="8" t="s">
        <v>10</v>
      </c>
      <c r="J9" s="7">
        <f>2.303/J5</f>
        <v>9.5691566667704304</v>
      </c>
      <c r="K9" s="54"/>
    </row>
    <row r="10" spans="1:14" ht="16.5" hidden="1" customHeight="1" thickTop="1" thickBot="1" x14ac:dyDescent="0.25">
      <c r="A10" s="27">
        <v>5</v>
      </c>
      <c r="B10" s="41"/>
      <c r="C10" s="42"/>
      <c r="D10" s="43"/>
      <c r="E10" s="2">
        <f>C$10-D$10</f>
        <v>0</v>
      </c>
      <c r="F10" s="27">
        <f t="shared" si="0"/>
        <v>0</v>
      </c>
      <c r="G10" s="27">
        <f t="shared" si="2"/>
        <v>0</v>
      </c>
      <c r="H10" s="27">
        <f t="shared" si="1"/>
        <v>0</v>
      </c>
      <c r="I10" s="27"/>
      <c r="K10" s="21"/>
      <c r="N10" s="22"/>
    </row>
    <row r="11" spans="1:14" ht="13.5" hidden="1" customHeight="1" thickTop="1" x14ac:dyDescent="0.25">
      <c r="A11" s="27">
        <v>6</v>
      </c>
      <c r="B11" s="41"/>
      <c r="C11" s="42"/>
      <c r="D11" s="43"/>
      <c r="E11" s="2">
        <f>C$11-D$11</f>
        <v>0</v>
      </c>
      <c r="F11" s="27">
        <f t="shared" si="0"/>
        <v>0</v>
      </c>
      <c r="G11" s="27">
        <f t="shared" si="2"/>
        <v>0</v>
      </c>
      <c r="H11" s="27">
        <f t="shared" si="1"/>
        <v>0</v>
      </c>
      <c r="I11" s="66" t="str">
        <f>IF(J9&lt;MIN(B6:B14),"WARNING*","")</f>
        <v/>
      </c>
      <c r="J11" s="66"/>
    </row>
    <row r="12" spans="1:14" ht="15.75" hidden="1" thickBot="1" x14ac:dyDescent="0.3">
      <c r="A12" s="27">
        <v>7</v>
      </c>
      <c r="B12" s="44"/>
      <c r="C12" s="45"/>
      <c r="D12" s="43"/>
      <c r="E12" s="2">
        <f>C$12-D$12</f>
        <v>0</v>
      </c>
      <c r="F12" s="27">
        <f t="shared" si="0"/>
        <v>0</v>
      </c>
      <c r="G12" s="27">
        <f t="shared" si="2"/>
        <v>0</v>
      </c>
      <c r="H12" s="27">
        <f t="shared" si="1"/>
        <v>0</v>
      </c>
      <c r="I12" s="67" t="str">
        <f>IF(2*J9&gt;MAX(B6:B14),"ERROR**","")</f>
        <v/>
      </c>
      <c r="J12" s="67"/>
    </row>
    <row r="13" spans="1:14" hidden="1" x14ac:dyDescent="0.2">
      <c r="A13" s="27">
        <v>8</v>
      </c>
      <c r="B13" s="44"/>
      <c r="C13" s="45"/>
      <c r="D13" s="43"/>
      <c r="E13" s="2">
        <f>C$13-D$137</f>
        <v>0</v>
      </c>
      <c r="F13" s="27">
        <f t="shared" si="0"/>
        <v>0</v>
      </c>
      <c r="G13" s="27">
        <f t="shared" si="2"/>
        <v>0</v>
      </c>
      <c r="H13" s="27">
        <f t="shared" si="1"/>
        <v>0</v>
      </c>
      <c r="I13" s="68" t="s">
        <v>61</v>
      </c>
      <c r="J13" s="69"/>
    </row>
    <row r="14" spans="1:14" ht="13.5" hidden="1" thickBot="1" x14ac:dyDescent="0.25">
      <c r="A14" s="27">
        <v>9</v>
      </c>
      <c r="B14" s="46"/>
      <c r="C14" s="37"/>
      <c r="D14" s="38"/>
      <c r="E14" s="2">
        <f>C$14-D$14</f>
        <v>0</v>
      </c>
      <c r="F14" s="27">
        <f t="shared" si="0"/>
        <v>0</v>
      </c>
      <c r="G14" s="27">
        <f t="shared" si="2"/>
        <v>0</v>
      </c>
      <c r="H14" s="27">
        <f t="shared" si="1"/>
        <v>0</v>
      </c>
      <c r="I14" s="70" t="s">
        <v>62</v>
      </c>
      <c r="J14" s="71"/>
    </row>
    <row r="15" spans="1:14" ht="14.25" thickTop="1" thickBot="1" x14ac:dyDescent="0.25">
      <c r="A15" s="27"/>
      <c r="B15" s="45"/>
      <c r="C15" s="48"/>
      <c r="D15" s="49"/>
      <c r="E15" s="2"/>
      <c r="F15" s="27"/>
      <c r="G15" s="27"/>
      <c r="H15" s="27"/>
      <c r="I15" s="50"/>
      <c r="J15" s="51"/>
    </row>
    <row r="16" spans="1:14" ht="14.25" thickTop="1" thickBot="1" x14ac:dyDescent="0.25">
      <c r="A16" s="63" t="s">
        <v>57</v>
      </c>
      <c r="B16" s="63"/>
      <c r="C16" s="63"/>
      <c r="D16" s="64"/>
      <c r="E16" s="47">
        <v>0.1</v>
      </c>
      <c r="F16" s="31"/>
      <c r="G16" s="32" t="s">
        <v>43</v>
      </c>
      <c r="H16" s="39">
        <f>SUM(H6:H14)</f>
        <v>8.0516696312511705E-5</v>
      </c>
      <c r="I16" s="18" t="s">
        <v>14</v>
      </c>
      <c r="J16" s="52">
        <f>((H16/COUNT(C6:C14))^0.5)</f>
        <v>4.4865548116709694E-3</v>
      </c>
    </row>
    <row r="17" spans="1:10" ht="14.25" thickTop="1" thickBot="1" x14ac:dyDescent="0.25">
      <c r="A17" s="63" t="s">
        <v>58</v>
      </c>
      <c r="B17" s="63"/>
      <c r="C17" s="63"/>
      <c r="D17" s="64"/>
      <c r="E17" s="33">
        <v>0.3</v>
      </c>
      <c r="F17" s="27"/>
      <c r="G17" s="27"/>
      <c r="H17" s="28"/>
      <c r="I17" s="27"/>
    </row>
    <row r="18" spans="1:10" ht="13.5" thickTop="1" x14ac:dyDescent="0.2">
      <c r="A18" s="55" t="s">
        <v>11</v>
      </c>
      <c r="B18" s="65" t="s">
        <v>65</v>
      </c>
      <c r="C18" s="65"/>
      <c r="D18" s="65"/>
      <c r="E18" s="65"/>
      <c r="F18" s="65"/>
      <c r="G18" s="65"/>
      <c r="H18" s="65"/>
      <c r="I18" s="65"/>
      <c r="J18" s="65"/>
    </row>
    <row r="19" spans="1:10" x14ac:dyDescent="0.2">
      <c r="A19" s="26"/>
      <c r="B19" s="65" t="s">
        <v>66</v>
      </c>
      <c r="C19" s="65"/>
      <c r="D19" s="65"/>
      <c r="E19" s="65"/>
      <c r="F19" s="65"/>
      <c r="G19" s="65"/>
      <c r="H19" s="65"/>
      <c r="I19" s="65"/>
      <c r="J19" s="65"/>
    </row>
    <row r="20" spans="1:10" x14ac:dyDescent="0.2">
      <c r="A20" s="56" t="s">
        <v>12</v>
      </c>
      <c r="B20" s="57" t="s">
        <v>68</v>
      </c>
      <c r="C20" s="57"/>
      <c r="D20" s="57"/>
      <c r="E20" s="57"/>
      <c r="F20" s="57"/>
      <c r="G20" s="57"/>
      <c r="H20" s="57"/>
      <c r="I20" s="57"/>
    </row>
    <row r="21" spans="1:10" ht="18" customHeight="1" x14ac:dyDescent="0.2">
      <c r="A21" s="55" t="s">
        <v>48</v>
      </c>
      <c r="B21" s="65" t="s">
        <v>73</v>
      </c>
      <c r="C21" s="65"/>
      <c r="D21" s="65"/>
      <c r="E21" s="65"/>
      <c r="F21" s="65"/>
      <c r="G21" s="65"/>
      <c r="H21" s="65"/>
      <c r="I21" s="65"/>
      <c r="J21" s="65"/>
    </row>
    <row r="22" spans="1:10" x14ac:dyDescent="0.2">
      <c r="A22" s="26"/>
      <c r="B22" s="65" t="s">
        <v>13</v>
      </c>
      <c r="C22" s="65"/>
      <c r="D22" s="65"/>
      <c r="E22" s="65"/>
      <c r="F22" s="65"/>
      <c r="G22" s="65"/>
      <c r="H22" s="65"/>
      <c r="I22" s="65"/>
      <c r="J22" s="65"/>
    </row>
    <row r="23" spans="1:10" x14ac:dyDescent="0.2">
      <c r="A23" s="56" t="s">
        <v>51</v>
      </c>
      <c r="B23" s="72" t="s">
        <v>52</v>
      </c>
      <c r="C23" s="72"/>
      <c r="D23" s="72"/>
      <c r="E23" s="72"/>
      <c r="F23" s="72"/>
      <c r="G23" s="72"/>
      <c r="H23" s="72"/>
      <c r="I23" s="72"/>
      <c r="J23" s="72"/>
    </row>
    <row r="24" spans="1:10" x14ac:dyDescent="0.2">
      <c r="A24" s="26"/>
      <c r="B24" s="72" t="s">
        <v>53</v>
      </c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4" t="s">
        <v>7</v>
      </c>
      <c r="B25" s="24" t="s">
        <v>8</v>
      </c>
      <c r="C25" s="24" t="s">
        <v>44</v>
      </c>
      <c r="D25" s="24"/>
      <c r="E25" s="24"/>
      <c r="F25" s="23" t="s">
        <v>47</v>
      </c>
      <c r="G25" s="24" t="s">
        <v>45</v>
      </c>
      <c r="H25" s="24" t="s">
        <v>46</v>
      </c>
      <c r="I25" s="27"/>
    </row>
    <row r="26" spans="1:10" x14ac:dyDescent="0.2">
      <c r="A26" s="34">
        <f>J4</f>
        <v>0.23445334684865746</v>
      </c>
      <c r="B26" s="35">
        <f>J5</f>
        <v>0.24066906627177811</v>
      </c>
      <c r="C26" s="27">
        <f>MAX(B5:B16)</f>
        <v>32</v>
      </c>
      <c r="D26" s="27"/>
      <c r="E26" s="27"/>
      <c r="F26" s="36">
        <v>0</v>
      </c>
      <c r="G26" s="27">
        <f t="shared" ref="G26:G38" si="3">($C$26*F26)</f>
        <v>0</v>
      </c>
      <c r="H26" s="28">
        <f t="shared" ref="H26:H38" si="4">(A$26*(1-EXP(-B$26*G26)))</f>
        <v>0</v>
      </c>
      <c r="I26" s="27"/>
    </row>
    <row r="27" spans="1:10" x14ac:dyDescent="0.2">
      <c r="A27" s="26"/>
      <c r="B27" s="27"/>
      <c r="C27" s="27"/>
      <c r="D27" s="27"/>
      <c r="E27" s="27"/>
      <c r="F27" s="36">
        <v>2.5000000000000001E-2</v>
      </c>
      <c r="G27" s="27">
        <f t="shared" si="3"/>
        <v>0.8</v>
      </c>
      <c r="H27" s="28">
        <f t="shared" si="4"/>
        <v>4.1060930935761839E-2</v>
      </c>
      <c r="I27" s="27"/>
    </row>
    <row r="28" spans="1:10" x14ac:dyDescent="0.2">
      <c r="A28" s="26"/>
      <c r="B28" s="27"/>
      <c r="C28" s="27"/>
      <c r="D28" s="27"/>
      <c r="E28" s="27"/>
      <c r="F28" s="36">
        <v>0.05</v>
      </c>
      <c r="G28" s="27">
        <f t="shared" si="3"/>
        <v>1.6</v>
      </c>
      <c r="H28" s="28">
        <f t="shared" si="4"/>
        <v>7.4930665533432E-2</v>
      </c>
      <c r="I28" s="27"/>
    </row>
    <row r="29" spans="1:10" x14ac:dyDescent="0.2">
      <c r="A29" s="26"/>
      <c r="B29" s="27"/>
      <c r="C29" s="27"/>
      <c r="D29" s="27"/>
      <c r="E29" s="27"/>
      <c r="F29" s="36">
        <v>0.1</v>
      </c>
      <c r="G29" s="27">
        <f t="shared" si="3"/>
        <v>3.2</v>
      </c>
      <c r="H29" s="28">
        <f t="shared" si="4"/>
        <v>0.12591368982927764</v>
      </c>
      <c r="I29" s="27"/>
    </row>
    <row r="30" spans="1:10" x14ac:dyDescent="0.2">
      <c r="A30" s="26">
        <v>0</v>
      </c>
      <c r="B30" s="27"/>
      <c r="C30" s="27">
        <f>E16</f>
        <v>0.1</v>
      </c>
      <c r="D30" s="27"/>
      <c r="E30" s="27"/>
      <c r="F30" s="36">
        <v>0.2</v>
      </c>
      <c r="G30" s="27">
        <f t="shared" si="3"/>
        <v>6.4</v>
      </c>
      <c r="H30" s="28">
        <f t="shared" si="4"/>
        <v>0.18420515332003493</v>
      </c>
      <c r="I30" s="27"/>
    </row>
    <row r="31" spans="1:10" x14ac:dyDescent="0.2">
      <c r="A31" s="26">
        <f>MAX(B5:B14)</f>
        <v>32</v>
      </c>
      <c r="B31" s="27"/>
      <c r="C31" s="27">
        <f>+E16</f>
        <v>0.1</v>
      </c>
      <c r="D31" s="27"/>
      <c r="E31" s="27"/>
      <c r="F31" s="36">
        <v>0.3</v>
      </c>
      <c r="G31" s="27">
        <f t="shared" si="3"/>
        <v>9.6</v>
      </c>
      <c r="H31" s="28">
        <f t="shared" si="4"/>
        <v>0.21119105708078867</v>
      </c>
      <c r="I31" s="27"/>
    </row>
    <row r="32" spans="1:10" x14ac:dyDescent="0.2">
      <c r="A32" s="26">
        <v>0</v>
      </c>
      <c r="B32" s="27"/>
      <c r="C32" s="27">
        <f>E17</f>
        <v>0.3</v>
      </c>
      <c r="D32" s="27"/>
      <c r="E32" s="27"/>
      <c r="F32" s="36">
        <v>0.4</v>
      </c>
      <c r="G32" s="27">
        <f t="shared" si="3"/>
        <v>12.8</v>
      </c>
      <c r="H32" s="28">
        <f t="shared" si="4"/>
        <v>0.22368412138513805</v>
      </c>
      <c r="I32" s="27"/>
    </row>
    <row r="33" spans="1:9" x14ac:dyDescent="0.2">
      <c r="A33" s="26">
        <f>MAX(B5:B16)</f>
        <v>32</v>
      </c>
      <c r="B33" s="27"/>
      <c r="C33" s="27">
        <f>E17</f>
        <v>0.3</v>
      </c>
      <c r="D33" s="27"/>
      <c r="E33" s="27"/>
      <c r="F33" s="36">
        <v>0.5</v>
      </c>
      <c r="G33" s="27">
        <f t="shared" si="3"/>
        <v>16</v>
      </c>
      <c r="H33" s="28">
        <f t="shared" si="4"/>
        <v>0.22946775780125819</v>
      </c>
      <c r="I33" s="27"/>
    </row>
    <row r="34" spans="1:9" x14ac:dyDescent="0.2">
      <c r="A34" s="26"/>
      <c r="B34" s="27"/>
      <c r="C34" s="27"/>
      <c r="D34" s="27"/>
      <c r="E34" s="27"/>
      <c r="F34" s="36">
        <v>0.6</v>
      </c>
      <c r="G34" s="27">
        <f t="shared" si="3"/>
        <v>19.2</v>
      </c>
      <c r="H34" s="28">
        <f t="shared" si="4"/>
        <v>0.23214527945479083</v>
      </c>
      <c r="I34" s="27"/>
    </row>
    <row r="35" spans="1:9" x14ac:dyDescent="0.2">
      <c r="A35" s="26"/>
      <c r="B35" s="27"/>
      <c r="C35" s="27"/>
      <c r="D35" s="27"/>
      <c r="E35" s="27"/>
      <c r="F35" s="36">
        <v>0.7</v>
      </c>
      <c r="G35" s="27">
        <f t="shared" si="3"/>
        <v>22.4</v>
      </c>
      <c r="H35" s="28">
        <f t="shared" si="4"/>
        <v>0.23338483216684483</v>
      </c>
      <c r="I35" s="27"/>
    </row>
    <row r="36" spans="1:9" x14ac:dyDescent="0.2">
      <c r="A36" s="26"/>
      <c r="B36" s="27"/>
      <c r="C36" s="27"/>
      <c r="D36" s="27"/>
      <c r="E36" s="27"/>
      <c r="F36" s="36">
        <v>0.8</v>
      </c>
      <c r="G36" s="27">
        <f t="shared" si="3"/>
        <v>25.6</v>
      </c>
      <c r="H36" s="28">
        <f t="shared" si="4"/>
        <v>0.23395868034616141</v>
      </c>
      <c r="I36" s="27"/>
    </row>
    <row r="37" spans="1:9" x14ac:dyDescent="0.2">
      <c r="A37" s="26"/>
      <c r="B37" s="27"/>
      <c r="C37" s="27"/>
      <c r="D37" s="27"/>
      <c r="E37" s="27"/>
      <c r="F37" s="36">
        <v>0.9</v>
      </c>
      <c r="G37" s="27">
        <f t="shared" si="3"/>
        <v>28.8</v>
      </c>
      <c r="H37" s="28">
        <f t="shared" si="4"/>
        <v>0.23422434208825813</v>
      </c>
      <c r="I37" s="27"/>
    </row>
    <row r="38" spans="1:9" x14ac:dyDescent="0.2">
      <c r="A38" s="26"/>
      <c r="B38" s="27"/>
      <c r="C38" s="27"/>
      <c r="D38" s="27"/>
      <c r="E38" s="27"/>
      <c r="F38" s="36">
        <v>1</v>
      </c>
      <c r="G38" s="27">
        <f t="shared" si="3"/>
        <v>32</v>
      </c>
      <c r="H38" s="28">
        <f t="shared" si="4"/>
        <v>0.23434732960265248</v>
      </c>
      <c r="I38" s="27"/>
    </row>
    <row r="39" spans="1:9" x14ac:dyDescent="0.2">
      <c r="A39" s="26"/>
      <c r="B39" s="27"/>
      <c r="C39" s="27"/>
      <c r="D39" s="27"/>
      <c r="E39" s="27"/>
      <c r="F39" s="27"/>
      <c r="G39" s="27"/>
      <c r="H39" s="28"/>
      <c r="I39" s="27"/>
    </row>
    <row r="40" spans="1:9" x14ac:dyDescent="0.2">
      <c r="A40" s="26"/>
      <c r="B40" s="27"/>
      <c r="C40" s="27"/>
      <c r="D40" s="27"/>
      <c r="E40" s="27"/>
      <c r="F40" s="27"/>
      <c r="G40" s="27"/>
      <c r="H40" s="28"/>
      <c r="I40" s="27"/>
    </row>
    <row r="41" spans="1:9" x14ac:dyDescent="0.2">
      <c r="A41" s="26"/>
      <c r="B41" s="27"/>
      <c r="C41" s="27"/>
      <c r="D41" s="27"/>
      <c r="E41" s="27"/>
      <c r="F41" s="27"/>
      <c r="G41" s="27"/>
      <c r="H41" s="28"/>
      <c r="I41" s="27"/>
    </row>
    <row r="42" spans="1:9" x14ac:dyDescent="0.2">
      <c r="A42" s="26"/>
      <c r="B42" s="27"/>
      <c r="C42" s="27"/>
      <c r="D42" s="27"/>
      <c r="E42" s="27"/>
      <c r="F42" s="27"/>
      <c r="G42" s="27"/>
      <c r="H42" s="28"/>
      <c r="I42" s="27"/>
    </row>
    <row r="43" spans="1:9" x14ac:dyDescent="0.2">
      <c r="A43" s="26"/>
      <c r="B43" s="27"/>
      <c r="C43" s="27"/>
      <c r="D43" s="27"/>
      <c r="E43" s="27"/>
      <c r="F43" s="27"/>
      <c r="G43" s="27"/>
      <c r="H43" s="28"/>
      <c r="I43" s="27"/>
    </row>
    <row r="44" spans="1:9" x14ac:dyDescent="0.2">
      <c r="A44" s="30" t="s">
        <v>63</v>
      </c>
      <c r="B44" s="27"/>
      <c r="C44" s="27"/>
      <c r="D44" s="27"/>
      <c r="E44" s="27"/>
      <c r="F44" s="27"/>
      <c r="G44" s="27"/>
      <c r="H44" s="28"/>
      <c r="I44" s="27"/>
    </row>
    <row r="45" spans="1:9" x14ac:dyDescent="0.2">
      <c r="A45" s="26" t="s">
        <v>64</v>
      </c>
      <c r="B45" s="27"/>
      <c r="C45" s="27"/>
      <c r="D45" s="27"/>
      <c r="E45" s="27"/>
      <c r="F45" s="27"/>
      <c r="G45" s="27"/>
      <c r="H45" s="28"/>
      <c r="I45" s="27"/>
    </row>
    <row r="46" spans="1:9" x14ac:dyDescent="0.2">
      <c r="A46" s="60" t="str">
        <f>"Saturation Intensity = "&amp;FIXED(J8,2)&amp;", T = "&amp;FIXED(J9,2)&amp;", 2T = "&amp;FIXED(2*J9,2)</f>
        <v>Saturation Intensity = 0.21, T = 9.57, 2T = 19.14</v>
      </c>
      <c r="B46" s="27"/>
      <c r="C46" s="27"/>
      <c r="D46" s="27"/>
      <c r="E46" s="27"/>
      <c r="F46" s="27"/>
      <c r="G46" s="27"/>
      <c r="H46" s="28"/>
      <c r="I46" s="27"/>
    </row>
    <row r="47" spans="1:9" x14ac:dyDescent="0.2">
      <c r="A47" s="26"/>
      <c r="B47" s="27"/>
      <c r="C47" s="27"/>
      <c r="D47" s="27"/>
      <c r="E47" s="27"/>
      <c r="F47" s="27"/>
      <c r="G47" s="27"/>
      <c r="H47" s="28"/>
      <c r="I47" s="27"/>
    </row>
    <row r="48" spans="1:9" x14ac:dyDescent="0.2">
      <c r="A48" s="26"/>
      <c r="B48" s="27"/>
      <c r="C48" s="27"/>
      <c r="D48" s="27"/>
      <c r="E48" s="27"/>
      <c r="F48" s="27"/>
      <c r="G48" s="27"/>
      <c r="H48" s="28"/>
      <c r="I48" s="27"/>
    </row>
    <row r="49" spans="1:9" x14ac:dyDescent="0.2">
      <c r="A49" s="26"/>
      <c r="B49" s="27"/>
      <c r="C49" s="27"/>
      <c r="D49" s="27"/>
      <c r="E49" s="27"/>
      <c r="F49" s="27"/>
      <c r="G49" s="27"/>
      <c r="H49" s="28"/>
      <c r="I49" s="27"/>
    </row>
    <row r="50" spans="1:9" x14ac:dyDescent="0.2">
      <c r="A50" s="26"/>
      <c r="B50" s="27"/>
      <c r="C50" s="27"/>
      <c r="D50" s="27"/>
      <c r="E50" s="27"/>
      <c r="F50" s="27"/>
      <c r="G50" s="27"/>
      <c r="H50" s="28"/>
      <c r="I50" s="27"/>
    </row>
    <row r="51" spans="1:9" x14ac:dyDescent="0.2">
      <c r="A51" s="26"/>
      <c r="B51" s="27"/>
      <c r="C51" s="27"/>
      <c r="D51" s="27"/>
      <c r="E51" s="27"/>
      <c r="F51" s="27"/>
      <c r="G51" s="27"/>
      <c r="H51" s="28"/>
      <c r="I51" s="27"/>
    </row>
  </sheetData>
  <mergeCells count="14">
    <mergeCell ref="B22:J22"/>
    <mergeCell ref="I13:J13"/>
    <mergeCell ref="I14:J14"/>
    <mergeCell ref="B23:J23"/>
    <mergeCell ref="B24:J24"/>
    <mergeCell ref="B19:J19"/>
    <mergeCell ref="B21:J21"/>
    <mergeCell ref="A1:J1"/>
    <mergeCell ref="A16:D16"/>
    <mergeCell ref="A17:D17"/>
    <mergeCell ref="A2:J2"/>
    <mergeCell ref="B18:J18"/>
    <mergeCell ref="I11:J11"/>
    <mergeCell ref="I12:J12"/>
  </mergeCells>
  <phoneticPr fontId="0" type="noConversion"/>
  <printOptions gridLines="1"/>
  <pageMargins left="0.86" right="0.38" top="1.63" bottom="1" header="0.5" footer="0.5"/>
  <pageSetup paperSize="9" orientation="portrait" horizontalDpi="4294967293" r:id="rId1"/>
  <headerFooter alignWithMargins="0">
    <oddHeader>&amp;C&amp;"Arial,Bold"&amp;14Excel Curve-fitting to&amp;12 &amp;14Almen strip Data
Height = a(1-exp(-b*time))</oddHeader>
    <oddFooter>&amp;LD.Kirk
25 November 2006
SCS1 S EXP2P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7:I27"/>
  <sheetViews>
    <sheetView workbookViewId="0">
      <selection activeCell="M5" sqref="M5"/>
    </sheetView>
  </sheetViews>
  <sheetFormatPr defaultRowHeight="12.75" x14ac:dyDescent="0.2"/>
  <sheetData>
    <row r="27" spans="4:9" x14ac:dyDescent="0.2">
      <c r="D27" s="2"/>
      <c r="E27" s="2"/>
      <c r="F27" s="2"/>
      <c r="H27" s="2"/>
      <c r="I27" s="2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activeCell="C15" sqref="C15:D18"/>
    </sheetView>
  </sheetViews>
  <sheetFormatPr defaultRowHeight="12.75" x14ac:dyDescent="0.2"/>
  <cols>
    <col min="2" max="2" width="10.28515625" customWidth="1"/>
    <col min="3" max="3" width="9.85546875" customWidth="1"/>
    <col min="4" max="4" width="7.7109375" customWidth="1"/>
    <col min="5" max="5" width="4.5703125" customWidth="1"/>
    <col min="6" max="6" width="9.42578125" customWidth="1"/>
    <col min="8" max="8" width="13.28515625" customWidth="1"/>
    <col min="9" max="9" width="14" customWidth="1"/>
  </cols>
  <sheetData>
    <row r="1" spans="1:9" ht="15" x14ac:dyDescent="0.25">
      <c r="A1" s="73" t="s">
        <v>60</v>
      </c>
      <c r="B1" s="73"/>
      <c r="C1" s="73"/>
      <c r="D1" s="73"/>
      <c r="E1" s="73"/>
      <c r="F1" s="73"/>
      <c r="G1" s="73"/>
      <c r="H1" s="73"/>
      <c r="I1" s="73"/>
    </row>
    <row r="3" spans="1:9" x14ac:dyDescent="0.2">
      <c r="A3" t="s">
        <v>15</v>
      </c>
    </row>
    <row r="5" spans="1:9" x14ac:dyDescent="0.2">
      <c r="A5" t="s">
        <v>69</v>
      </c>
    </row>
    <row r="6" spans="1:9" x14ac:dyDescent="0.2">
      <c r="A6" s="74" t="s">
        <v>70</v>
      </c>
      <c r="B6" s="74"/>
      <c r="C6" s="74"/>
      <c r="D6" s="74"/>
      <c r="E6" s="74"/>
      <c r="F6" s="74"/>
      <c r="G6" s="74"/>
      <c r="H6" s="74"/>
      <c r="I6" s="74"/>
    </row>
    <row r="7" spans="1:9" x14ac:dyDescent="0.2">
      <c r="A7" t="s">
        <v>71</v>
      </c>
    </row>
    <row r="8" spans="1:9" x14ac:dyDescent="0.2">
      <c r="A8" t="s">
        <v>49</v>
      </c>
    </row>
    <row r="9" spans="1:9" x14ac:dyDescent="0.2">
      <c r="A9" t="s">
        <v>50</v>
      </c>
    </row>
    <row r="10" spans="1:9" x14ac:dyDescent="0.2">
      <c r="A10" t="s">
        <v>22</v>
      </c>
    </row>
    <row r="13" spans="1:9" x14ac:dyDescent="0.2">
      <c r="B13" s="4" t="s">
        <v>16</v>
      </c>
      <c r="C13" s="2" t="s">
        <v>0</v>
      </c>
      <c r="D13" s="4" t="s">
        <v>17</v>
      </c>
      <c r="E13" s="4"/>
      <c r="F13" s="4"/>
      <c r="G13" s="4" t="s">
        <v>16</v>
      </c>
      <c r="H13" s="2" t="s">
        <v>0</v>
      </c>
      <c r="I13" s="4" t="s">
        <v>17</v>
      </c>
    </row>
    <row r="14" spans="1:9" ht="13.5" thickBot="1" x14ac:dyDescent="0.25">
      <c r="C14" s="4" t="s">
        <v>18</v>
      </c>
      <c r="H14" s="4" t="s">
        <v>18</v>
      </c>
    </row>
    <row r="15" spans="1:9" ht="18.75" thickTop="1" x14ac:dyDescent="0.25">
      <c r="B15" s="9">
        <v>1</v>
      </c>
      <c r="C15" s="10">
        <v>4</v>
      </c>
      <c r="D15" s="11">
        <v>6</v>
      </c>
      <c r="E15" s="6"/>
      <c r="F15" s="1"/>
      <c r="G15" s="9">
        <v>6</v>
      </c>
      <c r="H15" s="10">
        <v>1.1299999999999999</v>
      </c>
      <c r="I15" s="11">
        <v>4.5999999999999996</v>
      </c>
    </row>
    <row r="16" spans="1:9" x14ac:dyDescent="0.2">
      <c r="A16" s="12" t="s">
        <v>19</v>
      </c>
      <c r="B16" s="13" t="s">
        <v>23</v>
      </c>
      <c r="C16" s="14">
        <v>6</v>
      </c>
      <c r="D16" s="15">
        <v>6.9</v>
      </c>
      <c r="E16" s="6"/>
      <c r="F16" s="12" t="s">
        <v>19</v>
      </c>
      <c r="G16" s="13" t="s">
        <v>24</v>
      </c>
      <c r="H16" s="14">
        <v>2.25</v>
      </c>
      <c r="I16" s="15">
        <v>8.6999999999999993</v>
      </c>
    </row>
    <row r="17" spans="1:9" x14ac:dyDescent="0.2">
      <c r="A17" s="12" t="s">
        <v>20</v>
      </c>
      <c r="B17" s="13" t="s">
        <v>25</v>
      </c>
      <c r="C17" s="14">
        <v>8</v>
      </c>
      <c r="D17" s="15">
        <v>7</v>
      </c>
      <c r="E17" s="6"/>
      <c r="F17" s="12" t="s">
        <v>20</v>
      </c>
      <c r="G17" s="13" t="s">
        <v>26</v>
      </c>
      <c r="H17" s="14">
        <v>4.5</v>
      </c>
      <c r="I17" s="15">
        <v>10.1</v>
      </c>
    </row>
    <row r="18" spans="1:9" ht="13.5" thickBot="1" x14ac:dyDescent="0.25">
      <c r="A18" s="12" t="s">
        <v>3</v>
      </c>
      <c r="B18" s="13">
        <v>4.8050000000000002E-2</v>
      </c>
      <c r="C18" s="16">
        <v>12</v>
      </c>
      <c r="D18" s="17">
        <v>7</v>
      </c>
      <c r="E18" s="6"/>
      <c r="F18" s="12" t="s">
        <v>3</v>
      </c>
      <c r="G18" s="13">
        <v>0.99389000000000005</v>
      </c>
      <c r="H18" s="16">
        <v>9</v>
      </c>
      <c r="I18" s="17">
        <v>10.7</v>
      </c>
    </row>
    <row r="19" spans="1:9" ht="14.25" thickTop="1" thickBot="1" x14ac:dyDescent="0.25">
      <c r="B19" s="2"/>
      <c r="C19" s="1"/>
      <c r="D19" s="1"/>
      <c r="E19" s="1"/>
      <c r="F19" s="1"/>
      <c r="G19" s="2"/>
      <c r="H19" s="1"/>
      <c r="I19" s="1"/>
    </row>
    <row r="20" spans="1:9" ht="18.75" thickTop="1" x14ac:dyDescent="0.25">
      <c r="B20" s="9">
        <v>2</v>
      </c>
      <c r="C20" s="10">
        <v>2.5</v>
      </c>
      <c r="D20" s="11">
        <v>3</v>
      </c>
      <c r="E20" s="6"/>
      <c r="F20" s="1"/>
      <c r="G20" s="9">
        <v>7</v>
      </c>
      <c r="H20" s="10">
        <v>2</v>
      </c>
      <c r="I20" s="11">
        <v>5.5</v>
      </c>
    </row>
    <row r="21" spans="1:9" x14ac:dyDescent="0.2">
      <c r="A21" s="12" t="s">
        <v>19</v>
      </c>
      <c r="B21" s="13" t="s">
        <v>27</v>
      </c>
      <c r="C21" s="14">
        <v>5</v>
      </c>
      <c r="D21" s="15">
        <v>3.6</v>
      </c>
      <c r="E21" s="6"/>
      <c r="F21" s="12" t="s">
        <v>19</v>
      </c>
      <c r="G21" s="13" t="s">
        <v>28</v>
      </c>
      <c r="H21" s="14">
        <v>3</v>
      </c>
      <c r="I21" s="15">
        <v>6.6</v>
      </c>
    </row>
    <row r="22" spans="1:9" x14ac:dyDescent="0.2">
      <c r="A22" s="12" t="s">
        <v>20</v>
      </c>
      <c r="B22" s="13" t="s">
        <v>29</v>
      </c>
      <c r="C22" s="14">
        <v>10</v>
      </c>
      <c r="D22" s="15">
        <v>4.4000000000000004</v>
      </c>
      <c r="E22" s="6"/>
      <c r="F22" s="12" t="s">
        <v>20</v>
      </c>
      <c r="G22" s="13" t="s">
        <v>30</v>
      </c>
      <c r="H22" s="14">
        <v>4</v>
      </c>
      <c r="I22" s="15">
        <v>6.7</v>
      </c>
    </row>
    <row r="23" spans="1:9" ht="13.5" thickBot="1" x14ac:dyDescent="0.25">
      <c r="A23" s="12" t="s">
        <v>3</v>
      </c>
      <c r="B23" s="13">
        <v>9.0440000000000006E-2</v>
      </c>
      <c r="C23" s="16">
        <v>20</v>
      </c>
      <c r="D23" s="17">
        <v>4.4000000000000004</v>
      </c>
      <c r="E23" s="6"/>
      <c r="F23" s="12" t="s">
        <v>3</v>
      </c>
      <c r="G23" s="13">
        <v>7.8060000000000004E-2</v>
      </c>
      <c r="H23" s="16">
        <v>6</v>
      </c>
      <c r="I23" s="17">
        <v>6.8</v>
      </c>
    </row>
    <row r="24" spans="1:9" ht="14.25" thickTop="1" thickBot="1" x14ac:dyDescent="0.25">
      <c r="B24" s="2"/>
      <c r="C24" s="1"/>
      <c r="D24" s="1"/>
      <c r="E24" s="1"/>
      <c r="F24" s="1"/>
      <c r="G24" s="2"/>
      <c r="H24" s="1"/>
      <c r="I24" s="1"/>
    </row>
    <row r="25" spans="1:9" ht="18.75" thickTop="1" x14ac:dyDescent="0.25">
      <c r="B25" s="9">
        <v>3</v>
      </c>
      <c r="C25" s="10">
        <v>3</v>
      </c>
      <c r="D25" s="11">
        <v>6.5</v>
      </c>
      <c r="E25" s="6"/>
      <c r="F25" s="1"/>
      <c r="G25" s="9">
        <v>8</v>
      </c>
      <c r="H25" s="10">
        <v>0.25</v>
      </c>
      <c r="I25" s="11">
        <v>8.1</v>
      </c>
    </row>
    <row r="26" spans="1:9" x14ac:dyDescent="0.2">
      <c r="A26" s="12" t="s">
        <v>19</v>
      </c>
      <c r="B26" s="13" t="s">
        <v>31</v>
      </c>
      <c r="C26" s="14">
        <v>6</v>
      </c>
      <c r="D26" s="15">
        <v>8.1</v>
      </c>
      <c r="E26" s="6"/>
      <c r="F26" s="12" t="s">
        <v>19</v>
      </c>
      <c r="G26" s="13" t="s">
        <v>32</v>
      </c>
      <c r="H26" s="14">
        <v>0.5</v>
      </c>
      <c r="I26" s="15">
        <v>9.6</v>
      </c>
    </row>
    <row r="27" spans="1:9" x14ac:dyDescent="0.2">
      <c r="A27" s="12" t="s">
        <v>20</v>
      </c>
      <c r="B27" s="13" t="s">
        <v>33</v>
      </c>
      <c r="C27" s="14">
        <v>12</v>
      </c>
      <c r="D27" s="15">
        <v>8.8000000000000007</v>
      </c>
      <c r="E27" s="6"/>
      <c r="F27" s="12" t="s">
        <v>20</v>
      </c>
      <c r="G27" s="13" t="s">
        <v>34</v>
      </c>
      <c r="H27" s="14">
        <v>0.75</v>
      </c>
      <c r="I27" s="15">
        <v>10</v>
      </c>
    </row>
    <row r="28" spans="1:9" ht="13.5" thickBot="1" x14ac:dyDescent="0.25">
      <c r="A28" s="12" t="s">
        <v>3</v>
      </c>
      <c r="B28" s="13">
        <v>3.0290000000000001E-2</v>
      </c>
      <c r="C28" s="16">
        <v>24</v>
      </c>
      <c r="D28" s="17">
        <v>9</v>
      </c>
      <c r="E28" s="6"/>
      <c r="F28" s="12" t="s">
        <v>3</v>
      </c>
      <c r="G28" s="13">
        <v>0.90300999999999998</v>
      </c>
      <c r="H28" s="14">
        <v>1</v>
      </c>
      <c r="I28" s="15">
        <v>10.3</v>
      </c>
    </row>
    <row r="29" spans="1:9" ht="14.25" thickTop="1" thickBot="1" x14ac:dyDescent="0.25">
      <c r="A29" s="12"/>
      <c r="B29" s="13"/>
      <c r="C29" s="1"/>
      <c r="D29" s="1"/>
      <c r="E29" s="1"/>
      <c r="F29" s="1"/>
      <c r="G29" s="2"/>
      <c r="H29" s="14">
        <v>2</v>
      </c>
      <c r="I29" s="15">
        <v>10.8</v>
      </c>
    </row>
    <row r="30" spans="1:9" ht="19.5" thickTop="1" thickBot="1" x14ac:dyDescent="0.3">
      <c r="B30" s="9">
        <v>4</v>
      </c>
      <c r="C30" s="10">
        <v>1</v>
      </c>
      <c r="D30" s="11">
        <v>3.8</v>
      </c>
      <c r="E30" s="6"/>
      <c r="F30" s="1"/>
      <c r="G30" s="2"/>
      <c r="H30" s="16">
        <v>4</v>
      </c>
      <c r="I30" s="17">
        <v>11.3</v>
      </c>
    </row>
    <row r="31" spans="1:9" ht="14.25" thickTop="1" thickBot="1" x14ac:dyDescent="0.25">
      <c r="A31" s="12" t="s">
        <v>19</v>
      </c>
      <c r="B31" s="13" t="s">
        <v>35</v>
      </c>
      <c r="C31" s="14">
        <v>2</v>
      </c>
      <c r="D31" s="15">
        <v>5.0999999999999996</v>
      </c>
      <c r="E31" s="6"/>
      <c r="F31" s="1"/>
      <c r="G31" s="2"/>
      <c r="H31" s="1"/>
      <c r="I31" s="1"/>
    </row>
    <row r="32" spans="1:9" ht="18.75" thickTop="1" x14ac:dyDescent="0.25">
      <c r="A32" s="12" t="s">
        <v>20</v>
      </c>
      <c r="B32" s="13" t="s">
        <v>36</v>
      </c>
      <c r="C32" s="14">
        <v>3</v>
      </c>
      <c r="D32" s="15">
        <v>5.2</v>
      </c>
      <c r="E32" s="6"/>
      <c r="F32" s="1"/>
      <c r="G32" s="9">
        <v>9</v>
      </c>
      <c r="H32" s="10">
        <v>0.25</v>
      </c>
      <c r="I32" s="11">
        <v>10.8</v>
      </c>
    </row>
    <row r="33" spans="1:9" ht="13.5" thickBot="1" x14ac:dyDescent="0.25">
      <c r="A33" s="12" t="s">
        <v>3</v>
      </c>
      <c r="B33" s="13">
        <v>3.1289999999999998E-2</v>
      </c>
      <c r="C33" s="16">
        <v>4</v>
      </c>
      <c r="D33" s="17">
        <v>5.3</v>
      </c>
      <c r="E33" s="6"/>
      <c r="F33" s="12" t="s">
        <v>19</v>
      </c>
      <c r="G33" s="13" t="s">
        <v>37</v>
      </c>
      <c r="H33" s="14">
        <v>0.5</v>
      </c>
      <c r="I33" s="15">
        <v>12.9</v>
      </c>
    </row>
    <row r="34" spans="1:9" ht="14.25" thickTop="1" thickBot="1" x14ac:dyDescent="0.25">
      <c r="B34" s="2"/>
      <c r="C34" s="1"/>
      <c r="D34" s="1"/>
      <c r="E34" s="1"/>
      <c r="F34" s="12" t="s">
        <v>20</v>
      </c>
      <c r="G34" s="13" t="s">
        <v>38</v>
      </c>
      <c r="H34" s="14">
        <v>0.75</v>
      </c>
      <c r="I34" s="15">
        <v>13.7</v>
      </c>
    </row>
    <row r="35" spans="1:9" ht="18.75" thickTop="1" x14ac:dyDescent="0.25">
      <c r="B35" s="9">
        <v>5</v>
      </c>
      <c r="C35" s="10">
        <v>4</v>
      </c>
      <c r="D35" s="11">
        <v>6.2</v>
      </c>
      <c r="E35" s="6"/>
      <c r="F35" s="12" t="s">
        <v>3</v>
      </c>
      <c r="G35" s="13">
        <v>3.7202799999999998</v>
      </c>
      <c r="H35" s="14">
        <v>1</v>
      </c>
      <c r="I35" s="15">
        <v>14.4</v>
      </c>
    </row>
    <row r="36" spans="1:9" x14ac:dyDescent="0.2">
      <c r="A36" s="12" t="s">
        <v>19</v>
      </c>
      <c r="B36" s="13" t="s">
        <v>39</v>
      </c>
      <c r="C36" s="14">
        <v>6</v>
      </c>
      <c r="D36" s="15">
        <v>7</v>
      </c>
      <c r="E36" s="6"/>
      <c r="F36" s="1"/>
      <c r="G36" s="2"/>
      <c r="H36" s="14">
        <v>2</v>
      </c>
      <c r="I36" s="15">
        <v>15.7</v>
      </c>
    </row>
    <row r="37" spans="1:9" ht="13.5" thickBot="1" x14ac:dyDescent="0.25">
      <c r="A37" s="12" t="s">
        <v>20</v>
      </c>
      <c r="B37" s="13" t="s">
        <v>40</v>
      </c>
      <c r="C37" s="14">
        <v>8</v>
      </c>
      <c r="D37" s="15">
        <v>7.2</v>
      </c>
      <c r="E37" s="6"/>
      <c r="F37" s="1"/>
      <c r="G37" s="2"/>
      <c r="H37" s="16">
        <v>4</v>
      </c>
      <c r="I37" s="17">
        <v>16.399999999999999</v>
      </c>
    </row>
    <row r="38" spans="1:9" ht="14.25" thickTop="1" thickBot="1" x14ac:dyDescent="0.25">
      <c r="A38" s="12" t="s">
        <v>3</v>
      </c>
      <c r="B38" s="13">
        <v>2.07E-2</v>
      </c>
      <c r="C38" s="16">
        <v>12</v>
      </c>
      <c r="D38" s="17">
        <v>7.2</v>
      </c>
      <c r="E38" s="6"/>
      <c r="F38" s="1"/>
      <c r="G38" s="2"/>
      <c r="H38" s="1"/>
      <c r="I38" s="1"/>
    </row>
    <row r="39" spans="1:9" ht="18.75" thickTop="1" x14ac:dyDescent="0.25">
      <c r="G39" s="9">
        <v>10</v>
      </c>
      <c r="H39" s="10">
        <v>0.25</v>
      </c>
      <c r="I39" s="11">
        <v>4.5</v>
      </c>
    </row>
    <row r="40" spans="1:9" x14ac:dyDescent="0.2">
      <c r="F40" s="12" t="s">
        <v>19</v>
      </c>
      <c r="G40" s="13" t="s">
        <v>41</v>
      </c>
      <c r="H40" s="14">
        <v>0.5</v>
      </c>
      <c r="I40" s="15">
        <v>5.4</v>
      </c>
    </row>
    <row r="41" spans="1:9" x14ac:dyDescent="0.2">
      <c r="F41" s="12" t="s">
        <v>20</v>
      </c>
      <c r="G41" s="13" t="s">
        <v>42</v>
      </c>
      <c r="H41" s="14">
        <v>0.75</v>
      </c>
      <c r="I41" s="15">
        <v>5.9</v>
      </c>
    </row>
    <row r="42" spans="1:9" x14ac:dyDescent="0.2">
      <c r="F42" s="12" t="s">
        <v>3</v>
      </c>
      <c r="G42" s="13">
        <v>0.23171</v>
      </c>
      <c r="H42" s="14">
        <v>1</v>
      </c>
      <c r="I42" s="15">
        <v>5.8</v>
      </c>
    </row>
    <row r="43" spans="1:9" x14ac:dyDescent="0.2">
      <c r="G43" s="1"/>
      <c r="H43" s="14">
        <v>2</v>
      </c>
      <c r="I43" s="15">
        <v>6.2</v>
      </c>
    </row>
    <row r="44" spans="1:9" ht="13.5" thickBot="1" x14ac:dyDescent="0.25">
      <c r="G44" s="1"/>
      <c r="H44" s="16">
        <v>4</v>
      </c>
      <c r="I44" s="17">
        <v>6.4</v>
      </c>
    </row>
    <row r="45" spans="1:9" ht="13.5" thickTop="1" x14ac:dyDescent="0.2"/>
  </sheetData>
  <mergeCells count="2">
    <mergeCell ref="A1:I1"/>
    <mergeCell ref="A6:I6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cp:lastPrinted>2006-11-29T22:49:19Z</cp:lastPrinted>
  <dcterms:created xsi:type="dcterms:W3CDTF">2005-04-11T20:08:29Z</dcterms:created>
  <dcterms:modified xsi:type="dcterms:W3CDTF">2018-10-14T05:33:24Z</dcterms:modified>
</cp:coreProperties>
</file>